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Mis documentos\ESTUDIO CONTABLE\Disposiciones Legales\2022\SET\"/>
    </mc:Choice>
  </mc:AlternateContent>
  <xr:revisionPtr revIDLastSave="0" documentId="13_ncr:1_{D1DCA7F0-54BE-4A0C-B48E-E21C3FFDC0D2}" xr6:coauthVersionLast="47" xr6:coauthVersionMax="47" xr10:uidLastSave="{00000000-0000-0000-0000-000000000000}"/>
  <bookViews>
    <workbookView xWindow="-120" yWindow="-120" windowWidth="20730" windowHeight="11040" xr2:uid="{D44F89AF-1739-439D-B73F-AE25647942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70" i="1" s="1"/>
  <c r="D72" i="1" s="1"/>
  <c r="D42" i="1"/>
  <c r="D39" i="1"/>
  <c r="D54" i="1"/>
  <c r="D60" i="1" s="1"/>
  <c r="D24" i="1"/>
  <c r="D25" i="1" s="1"/>
  <c r="D27" i="1" s="1"/>
  <c r="D29" i="1" s="1"/>
  <c r="D30" i="1" s="1"/>
  <c r="D8" i="1"/>
  <c r="D9" i="1" s="1"/>
  <c r="D11" i="1" s="1"/>
  <c r="D13" i="1" s="1"/>
  <c r="D14" i="1" s="1"/>
  <c r="D74" i="1" l="1"/>
  <c r="D77" i="1" s="1"/>
  <c r="D55" i="1"/>
  <c r="D44" i="1"/>
  <c r="D45" i="1" s="1"/>
  <c r="D75" i="1" l="1"/>
  <c r="D76" i="1" s="1"/>
</calcChain>
</file>

<file path=xl/sharedStrings.xml><?xml version="1.0" encoding="utf-8"?>
<sst xmlns="http://schemas.openxmlformats.org/spreadsheetml/2006/main" count="98" uniqueCount="31">
  <si>
    <t>casilla</t>
  </si>
  <si>
    <t xml:space="preserve">Form. </t>
  </si>
  <si>
    <t>Nuevo cálculo de anticipos IRE GRAL.</t>
  </si>
  <si>
    <t>500v3</t>
  </si>
  <si>
    <t>Impuesto liquidado Ej. 2021</t>
  </si>
  <si>
    <t>500v2</t>
  </si>
  <si>
    <t>Impuesto liquidado Ej. 2020</t>
  </si>
  <si>
    <t>500v1</t>
  </si>
  <si>
    <t>Total impuesto últimos 3 ejercicios</t>
  </si>
  <si>
    <t>Impuesto liquidado Ej. 2022 (actual)</t>
  </si>
  <si>
    <t>Promedio</t>
  </si>
  <si>
    <t>(-) Retenciones IRE del Ej. 2022</t>
  </si>
  <si>
    <t>(=) Anticipos a ingresarse</t>
  </si>
  <si>
    <t>(-) Saldo a favor del Ej. 2022</t>
  </si>
  <si>
    <t>(=) Anticipos netos a ingresarse</t>
  </si>
  <si>
    <t>4 cuotas de anticipos</t>
  </si>
  <si>
    <t>Descripción</t>
  </si>
  <si>
    <t>Sumas</t>
  </si>
  <si>
    <t>No está obligado a ingresar anticipos.</t>
  </si>
  <si>
    <t>Caso 4: El promedio del impuesto liquidado es menor a 10.000.000</t>
  </si>
  <si>
    <t>Se toma como base el último ejercicio liquidado, no el promedio.</t>
  </si>
  <si>
    <t>no aplica</t>
  </si>
  <si>
    <t>Caso 5: El contribuyente tiene más saldo a favor que el monto de anticipos a ingresarse.</t>
  </si>
  <si>
    <t>Saldo a favor a utilizarse</t>
  </si>
  <si>
    <t>Saldo a favor restante para el próximo ejercicio:</t>
  </si>
  <si>
    <t>El saldo a favor utilizado para reducir los anticipos a pagar ya no estará disponible para el contribuyente como saldo a favor a los efectos del cálculo del promedio para el siguiente año.</t>
  </si>
  <si>
    <t>Caso 1: El contribuyente tiene 3 años consecutivos de impuesto liquidado</t>
  </si>
  <si>
    <t>Opciones: 3 años consecutivos en IRE GRAL. o  en el IRE SIMPLE, pero no mezclado.</t>
  </si>
  <si>
    <t>Opciones: 3 años consecutivos en IRE GRAL. o  en el IRE SIMPLE, pero no mezclado. Si cambió de régimen, inicia de vuelta la cuenta y se aplica según caso 3.</t>
  </si>
  <si>
    <t>Caso 3: El contribuyente no cuenta con 3 ejercicios fiscales consecutivos en el mismo régimen.</t>
  </si>
  <si>
    <t>Caso 2: El contribuyente en un año registró impuesto liquidado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</si>
</sst>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1" fontId="0" fillId="0" borderId="0" xfId="1" applyFont="1"/>
    <xf numFmtId="41" fontId="2" fillId="0" borderId="0" xfId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1" fontId="2" fillId="0" borderId="1" xfId="1" applyFont="1" applyBorder="1"/>
    <xf numFmtId="0" fontId="5" fillId="0" borderId="1" xfId="0" applyFont="1" applyBorder="1"/>
    <xf numFmtId="0" fontId="6" fillId="0" borderId="1" xfId="0" applyFont="1" applyBorder="1"/>
    <xf numFmtId="41" fontId="5" fillId="0" borderId="1" xfId="1" applyFont="1" applyBorder="1"/>
    <xf numFmtId="0" fontId="0" fillId="0" borderId="0" xfId="0" applyAlignment="1">
      <alignment horizontal="center"/>
    </xf>
    <xf numFmtId="41" fontId="0" fillId="0" borderId="0" xfId="1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1" fontId="2" fillId="2" borderId="0" xfId="1" applyFont="1" applyFill="1"/>
    <xf numFmtId="41" fontId="0" fillId="2" borderId="0" xfId="1" applyFont="1" applyFill="1"/>
    <xf numFmtId="0" fontId="8" fillId="0" borderId="0" xfId="0" applyFont="1"/>
    <xf numFmtId="0" fontId="9" fillId="0" borderId="0" xfId="0" applyFont="1"/>
    <xf numFmtId="0" fontId="7" fillId="2" borderId="0" xfId="0" applyFont="1" applyFill="1"/>
    <xf numFmtId="0" fontId="0" fillId="2" borderId="0" xfId="0" applyFill="1"/>
    <xf numFmtId="0" fontId="10" fillId="0" borderId="0" xfId="0" applyFont="1"/>
    <xf numFmtId="0" fontId="11" fillId="0" borderId="0" xfId="0" applyFont="1"/>
    <xf numFmtId="41" fontId="10" fillId="0" borderId="0" xfId="1" applyFont="1"/>
  </cellXfs>
  <cellStyles count="2">
    <cellStyle name="Millares [0]" xfId="1" builtinId="6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D5B26A-119C-44CF-A25C-DACF0C0B3CBD}" name="Tabla1" displayName="Tabla1" ref="A4:D14" totalsRowShown="0" headerRowDxfId="24">
  <autoFilter ref="A4:D14" xr:uid="{4AD5B26A-119C-44CF-A25C-DACF0C0B3CBD}"/>
  <tableColumns count="4">
    <tableColumn id="1" xr3:uid="{30EDF484-E6D3-4344-B953-FA8CB5DC1A0D}" name="Descripción" dataDxfId="23"/>
    <tableColumn id="2" xr3:uid="{7F133A99-AC74-4F47-A192-8FA08E2F285C}" name="casilla" dataDxfId="22"/>
    <tableColumn id="3" xr3:uid="{868844A0-2525-4E45-84CB-9D97B0EB5137}" name="Form. " dataDxfId="21"/>
    <tableColumn id="4" xr3:uid="{1AB048F6-EC78-4C0F-94BC-54CAE16F5890}" name="Sumas" dataDxfId="20" dataCellStyle="Millares [0]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173624-F493-4FA2-816D-7B1B05437B91}" name="Tabla13" displayName="Tabla13" ref="A20:D30" totalsRowShown="0" headerRowDxfId="19">
  <autoFilter ref="A20:D30" xr:uid="{4D173624-F493-4FA2-816D-7B1B05437B91}"/>
  <tableColumns count="4">
    <tableColumn id="1" xr3:uid="{B534693F-8D76-4083-A10E-014DBDF0C648}" name="Descripción" dataDxfId="18"/>
    <tableColumn id="2" xr3:uid="{7B2257D6-1C41-411D-96C6-BBCDAC0191F4}" name="casilla" dataDxfId="17"/>
    <tableColumn id="3" xr3:uid="{DBD76160-3C95-4E34-A026-68F868E29FAD}" name="Form. " dataDxfId="16"/>
    <tableColumn id="4" xr3:uid="{88E20F8D-8959-4072-96AD-BF677DE4DFBB}" name="Sumas" dataDxfId="15" dataCellStyle="Millares [0]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F15D08-9FA1-4822-BA5A-CF77C57BC5A7}" name="Tabla134" displayName="Tabla134" ref="A50:D60" totalsRowShown="0" headerRowDxfId="14">
  <autoFilter ref="A50:D60" xr:uid="{7FF15D08-9FA1-4822-BA5A-CF77C57BC5A7}"/>
  <tableColumns count="4">
    <tableColumn id="1" xr3:uid="{819F5E45-A551-4963-B858-8CE1A78E492E}" name="Descripción" dataDxfId="13"/>
    <tableColumn id="2" xr3:uid="{DB389945-0E07-44BF-A402-6F62BADC07FE}" name="casilla" dataDxfId="12"/>
    <tableColumn id="3" xr3:uid="{15EDEABD-0915-4E62-A3EF-E1E3BA388C98}" name="Form. " dataDxfId="11"/>
    <tableColumn id="4" xr3:uid="{D8344770-35C8-48A7-BE38-22840168334F}" name="Sumas" dataDxfId="10" dataCellStyle="Millares [0]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B08804-8889-4318-9309-1055DDC4C918}" name="Tabla135" displayName="Tabla135" ref="A35:D45" totalsRowShown="0" headerRowDxfId="9">
  <autoFilter ref="A35:D45" xr:uid="{80B08804-8889-4318-9309-1055DDC4C918}"/>
  <tableColumns count="4">
    <tableColumn id="1" xr3:uid="{2823EB25-33B8-4AA2-A029-FF774B27DD5C}" name="Descripción" dataDxfId="8"/>
    <tableColumn id="2" xr3:uid="{30646F00-B209-4B9A-9F9F-F1B60AD203B5}" name="casilla" dataDxfId="7"/>
    <tableColumn id="3" xr3:uid="{A2881E8C-BF68-432A-9A4F-31A4FC15F406}" name="Form. " dataDxfId="6"/>
    <tableColumn id="4" xr3:uid="{B8CF8647-4F01-4959-A508-8FD720410E14}" name="Sumas" dataDxfId="5" dataCellStyle="Millares [0]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381B2C-2F17-40E9-8E9A-7CB26A32AB2F}" name="Tabla16" displayName="Tabla16" ref="A65:D77" totalsRowShown="0" headerRowDxfId="4">
  <autoFilter ref="A65:D77" xr:uid="{C0381B2C-2F17-40E9-8E9A-7CB26A32AB2F}"/>
  <tableColumns count="4">
    <tableColumn id="1" xr3:uid="{79C09116-B717-45F2-A905-A9FA4DC0A1A3}" name="Descripción" dataDxfId="3"/>
    <tableColumn id="2" xr3:uid="{76867A49-1EF6-48AF-9036-1EA5555E33AD}" name="casilla" dataDxfId="2"/>
    <tableColumn id="3" xr3:uid="{6D00CB07-52ED-46C8-871D-C4D106A66882}" name="Form. " dataDxfId="1"/>
    <tableColumn id="4" xr3:uid="{C50FD5F6-7F07-4957-8A03-381636726BDD}" name="Sumas" dataDxfId="0" dataCellStyle="Millares [0]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C7B9-E7A8-45BC-A331-2D79E2786B84}">
  <dimension ref="A1:M79"/>
  <sheetViews>
    <sheetView tabSelected="1" topLeftCell="A52" zoomScale="120" zoomScaleNormal="120" workbookViewId="0">
      <selection activeCell="G62" sqref="G62"/>
    </sheetView>
  </sheetViews>
  <sheetFormatPr baseColWidth="10" defaultRowHeight="15" x14ac:dyDescent="0.25"/>
  <cols>
    <col min="1" max="1" width="34" bestFit="1" customWidth="1"/>
    <col min="2" max="2" width="6.28515625" style="4" customWidth="1"/>
    <col min="3" max="3" width="6" style="4" customWidth="1"/>
    <col min="4" max="4" width="14.140625" style="2" customWidth="1"/>
  </cols>
  <sheetData>
    <row r="1" spans="1:4" ht="26.25" x14ac:dyDescent="0.4">
      <c r="A1" s="20" t="s">
        <v>2</v>
      </c>
    </row>
    <row r="2" spans="1:4" x14ac:dyDescent="0.25">
      <c r="A2" s="1"/>
    </row>
    <row r="3" spans="1:4" ht="15.75" x14ac:dyDescent="0.25">
      <c r="A3" s="19" t="s">
        <v>26</v>
      </c>
    </row>
    <row r="4" spans="1:4" s="13" customFormat="1" x14ac:dyDescent="0.25">
      <c r="A4" s="13" t="s">
        <v>16</v>
      </c>
      <c r="B4" s="6" t="s">
        <v>0</v>
      </c>
      <c r="C4" s="6" t="s">
        <v>1</v>
      </c>
      <c r="D4" s="14" t="s">
        <v>17</v>
      </c>
    </row>
    <row r="5" spans="1:4" x14ac:dyDescent="0.25">
      <c r="A5" t="s">
        <v>9</v>
      </c>
      <c r="B5" s="4">
        <v>120</v>
      </c>
      <c r="C5" s="4" t="s">
        <v>3</v>
      </c>
      <c r="D5" s="2">
        <v>150000000</v>
      </c>
    </row>
    <row r="6" spans="1:4" x14ac:dyDescent="0.25">
      <c r="A6" t="s">
        <v>4</v>
      </c>
      <c r="B6" s="4">
        <v>120</v>
      </c>
      <c r="C6" s="4" t="s">
        <v>5</v>
      </c>
      <c r="D6" s="2">
        <v>60047217</v>
      </c>
    </row>
    <row r="7" spans="1:4" x14ac:dyDescent="0.25">
      <c r="A7" t="s">
        <v>6</v>
      </c>
      <c r="B7" s="4">
        <v>120</v>
      </c>
      <c r="C7" s="4" t="s">
        <v>7</v>
      </c>
      <c r="D7" s="2">
        <v>48389972</v>
      </c>
    </row>
    <row r="8" spans="1:4" x14ac:dyDescent="0.25">
      <c r="A8" s="7" t="s">
        <v>8</v>
      </c>
      <c r="B8" s="8"/>
      <c r="C8" s="8"/>
      <c r="D8" s="9">
        <f>SUM(D5:D7)</f>
        <v>258437189</v>
      </c>
    </row>
    <row r="9" spans="1:4" x14ac:dyDescent="0.25">
      <c r="A9" s="1" t="s">
        <v>10</v>
      </c>
      <c r="D9" s="3">
        <f>D8/3</f>
        <v>86145729.666666672</v>
      </c>
    </row>
    <row r="10" spans="1:4" x14ac:dyDescent="0.25">
      <c r="A10" t="s">
        <v>11</v>
      </c>
      <c r="D10" s="2">
        <v>-22959511</v>
      </c>
    </row>
    <row r="11" spans="1:4" x14ac:dyDescent="0.25">
      <c r="A11" s="1" t="s">
        <v>12</v>
      </c>
      <c r="B11" s="5"/>
      <c r="C11" s="5"/>
      <c r="D11" s="3">
        <f>D9+D10</f>
        <v>63186218.666666672</v>
      </c>
    </row>
    <row r="12" spans="1:4" x14ac:dyDescent="0.25">
      <c r="A12" s="1" t="s">
        <v>13</v>
      </c>
      <c r="D12" s="2">
        <v>-10000000</v>
      </c>
    </row>
    <row r="13" spans="1:4" ht="15.75" x14ac:dyDescent="0.25">
      <c r="A13" s="10" t="s">
        <v>14</v>
      </c>
      <c r="B13" s="11"/>
      <c r="C13" s="11"/>
      <c r="D13" s="12">
        <f>D11+D12</f>
        <v>53186218.666666672</v>
      </c>
    </row>
    <row r="14" spans="1:4" x14ac:dyDescent="0.25">
      <c r="A14" s="1" t="s">
        <v>15</v>
      </c>
      <c r="B14"/>
      <c r="C14"/>
      <c r="D14" s="3">
        <f>D13/4</f>
        <v>13296554.666666668</v>
      </c>
    </row>
    <row r="15" spans="1:4" ht="7.5" customHeight="1" x14ac:dyDescent="0.25">
      <c r="A15" s="1"/>
      <c r="B15"/>
      <c r="C15"/>
      <c r="D15" s="3"/>
    </row>
    <row r="16" spans="1:4" x14ac:dyDescent="0.25">
      <c r="A16" s="1" t="s">
        <v>27</v>
      </c>
      <c r="B16"/>
      <c r="C16"/>
      <c r="D16" s="3"/>
    </row>
    <row r="17" spans="1:4" x14ac:dyDescent="0.25">
      <c r="A17" s="1"/>
      <c r="B17"/>
      <c r="C17"/>
      <c r="D17" s="3"/>
    </row>
    <row r="19" spans="1:4" ht="15.75" x14ac:dyDescent="0.25">
      <c r="A19" s="19" t="s">
        <v>30</v>
      </c>
    </row>
    <row r="20" spans="1:4" x14ac:dyDescent="0.25">
      <c r="A20" s="13" t="s">
        <v>16</v>
      </c>
      <c r="B20" s="6" t="s">
        <v>0</v>
      </c>
      <c r="C20" s="6" t="s">
        <v>1</v>
      </c>
      <c r="D20" s="14" t="s">
        <v>17</v>
      </c>
    </row>
    <row r="21" spans="1:4" x14ac:dyDescent="0.25">
      <c r="A21" t="s">
        <v>9</v>
      </c>
      <c r="B21" s="4">
        <v>120</v>
      </c>
      <c r="C21" s="4" t="s">
        <v>3</v>
      </c>
      <c r="D21" s="2">
        <v>150000000</v>
      </c>
    </row>
    <row r="22" spans="1:4" x14ac:dyDescent="0.25">
      <c r="A22" t="s">
        <v>4</v>
      </c>
      <c r="B22" s="4">
        <v>120</v>
      </c>
      <c r="C22" s="4" t="s">
        <v>5</v>
      </c>
      <c r="D22" s="2">
        <v>60047217</v>
      </c>
    </row>
    <row r="23" spans="1:4" x14ac:dyDescent="0.25">
      <c r="A23" t="s">
        <v>6</v>
      </c>
      <c r="B23" s="4">
        <v>120</v>
      </c>
      <c r="C23" s="4" t="s">
        <v>7</v>
      </c>
      <c r="D23" s="2">
        <v>0</v>
      </c>
    </row>
    <row r="24" spans="1:4" x14ac:dyDescent="0.25">
      <c r="A24" s="7" t="s">
        <v>8</v>
      </c>
      <c r="B24" s="8"/>
      <c r="C24" s="8"/>
      <c r="D24" s="9">
        <f>SUM(D21:D23)</f>
        <v>210047217</v>
      </c>
    </row>
    <row r="25" spans="1:4" x14ac:dyDescent="0.25">
      <c r="A25" s="1" t="s">
        <v>10</v>
      </c>
      <c r="D25" s="3">
        <f>D24/3</f>
        <v>70015739</v>
      </c>
    </row>
    <row r="26" spans="1:4" x14ac:dyDescent="0.25">
      <c r="A26" t="s">
        <v>11</v>
      </c>
      <c r="D26" s="2">
        <v>-22959511</v>
      </c>
    </row>
    <row r="27" spans="1:4" x14ac:dyDescent="0.25">
      <c r="A27" s="1" t="s">
        <v>12</v>
      </c>
      <c r="B27" s="5"/>
      <c r="C27" s="5"/>
      <c r="D27" s="3">
        <f>D25+D26</f>
        <v>47056228</v>
      </c>
    </row>
    <row r="28" spans="1:4" x14ac:dyDescent="0.25">
      <c r="A28" s="1" t="s">
        <v>13</v>
      </c>
      <c r="D28" s="2">
        <v>-10000000</v>
      </c>
    </row>
    <row r="29" spans="1:4" ht="15.75" x14ac:dyDescent="0.25">
      <c r="A29" s="10" t="s">
        <v>14</v>
      </c>
      <c r="B29" s="11"/>
      <c r="C29" s="11"/>
      <c r="D29" s="12">
        <f>D27+D28</f>
        <v>37056228</v>
      </c>
    </row>
    <row r="30" spans="1:4" x14ac:dyDescent="0.25">
      <c r="A30" s="1" t="s">
        <v>15</v>
      </c>
      <c r="B30"/>
      <c r="C30"/>
      <c r="D30" s="3">
        <f>D29/4</f>
        <v>9264057</v>
      </c>
    </row>
    <row r="31" spans="1:4" ht="9" customHeight="1" x14ac:dyDescent="0.25">
      <c r="A31" s="1"/>
      <c r="B31"/>
      <c r="C31"/>
      <c r="D31" s="3"/>
    </row>
    <row r="32" spans="1:4" x14ac:dyDescent="0.25">
      <c r="A32" s="1" t="s">
        <v>28</v>
      </c>
      <c r="B32"/>
      <c r="C32"/>
      <c r="D32" s="3"/>
    </row>
    <row r="34" spans="1:4" ht="15.75" x14ac:dyDescent="0.25">
      <c r="A34" s="19" t="s">
        <v>29</v>
      </c>
    </row>
    <row r="35" spans="1:4" x14ac:dyDescent="0.25">
      <c r="A35" s="13" t="s">
        <v>16</v>
      </c>
      <c r="B35" s="6" t="s">
        <v>0</v>
      </c>
      <c r="C35" s="6" t="s">
        <v>1</v>
      </c>
      <c r="D35" s="14" t="s">
        <v>17</v>
      </c>
    </row>
    <row r="36" spans="1:4" x14ac:dyDescent="0.25">
      <c r="A36" t="s">
        <v>9</v>
      </c>
      <c r="B36" s="4">
        <v>120</v>
      </c>
      <c r="C36" s="4" t="s">
        <v>3</v>
      </c>
      <c r="D36" s="2">
        <v>150000000</v>
      </c>
    </row>
    <row r="37" spans="1:4" x14ac:dyDescent="0.25">
      <c r="A37" t="s">
        <v>4</v>
      </c>
      <c r="B37" s="4">
        <v>120</v>
      </c>
      <c r="C37" s="4" t="s">
        <v>5</v>
      </c>
      <c r="D37" s="2">
        <v>60047217</v>
      </c>
    </row>
    <row r="38" spans="1:4" x14ac:dyDescent="0.25">
      <c r="A38" t="s">
        <v>6</v>
      </c>
      <c r="D38" s="14" t="s">
        <v>21</v>
      </c>
    </row>
    <row r="39" spans="1:4" x14ac:dyDescent="0.25">
      <c r="A39" s="7" t="s">
        <v>8</v>
      </c>
      <c r="B39" s="8"/>
      <c r="C39" s="8"/>
      <c r="D39" s="9">
        <f>SUM(D36:D38)</f>
        <v>210047217</v>
      </c>
    </row>
    <row r="40" spans="1:4" x14ac:dyDescent="0.25">
      <c r="A40" s="1" t="s">
        <v>10</v>
      </c>
      <c r="D40" s="3">
        <v>0</v>
      </c>
    </row>
    <row r="41" spans="1:4" x14ac:dyDescent="0.25">
      <c r="A41" t="s">
        <v>11</v>
      </c>
      <c r="D41" s="2">
        <v>-22959511</v>
      </c>
    </row>
    <row r="42" spans="1:4" x14ac:dyDescent="0.25">
      <c r="A42" s="1" t="s">
        <v>12</v>
      </c>
      <c r="B42" s="5"/>
      <c r="C42" s="5"/>
      <c r="D42" s="3">
        <f>D36+D41</f>
        <v>127040489</v>
      </c>
    </row>
    <row r="43" spans="1:4" x14ac:dyDescent="0.25">
      <c r="A43" s="1" t="s">
        <v>13</v>
      </c>
      <c r="D43" s="2">
        <v>-10000000</v>
      </c>
    </row>
    <row r="44" spans="1:4" ht="15.75" x14ac:dyDescent="0.25">
      <c r="A44" s="10" t="s">
        <v>14</v>
      </c>
      <c r="B44" s="11"/>
      <c r="C44" s="11"/>
      <c r="D44" s="12">
        <f>D42+D43</f>
        <v>117040489</v>
      </c>
    </row>
    <row r="45" spans="1:4" x14ac:dyDescent="0.25">
      <c r="A45" s="1" t="s">
        <v>15</v>
      </c>
      <c r="B45"/>
      <c r="C45"/>
      <c r="D45" s="3">
        <f>D44/4</f>
        <v>29260122.25</v>
      </c>
    </row>
    <row r="46" spans="1:4" ht="6" customHeight="1" x14ac:dyDescent="0.25"/>
    <row r="47" spans="1:4" x14ac:dyDescent="0.25">
      <c r="A47" t="s">
        <v>20</v>
      </c>
    </row>
    <row r="49" spans="1:4" ht="15.75" x14ac:dyDescent="0.25">
      <c r="A49" s="19" t="s">
        <v>19</v>
      </c>
    </row>
    <row r="50" spans="1:4" x14ac:dyDescent="0.25">
      <c r="A50" s="13" t="s">
        <v>16</v>
      </c>
      <c r="B50" s="6" t="s">
        <v>0</v>
      </c>
      <c r="C50" s="6" t="s">
        <v>1</v>
      </c>
      <c r="D50" s="14" t="s">
        <v>17</v>
      </c>
    </row>
    <row r="51" spans="1:4" x14ac:dyDescent="0.25">
      <c r="A51" t="s">
        <v>9</v>
      </c>
      <c r="B51" s="4">
        <v>120</v>
      </c>
      <c r="C51" s="4" t="s">
        <v>3</v>
      </c>
      <c r="D51" s="2">
        <v>8670000</v>
      </c>
    </row>
    <row r="52" spans="1:4" x14ac:dyDescent="0.25">
      <c r="A52" t="s">
        <v>4</v>
      </c>
      <c r="B52" s="4">
        <v>120</v>
      </c>
      <c r="C52" s="4" t="s">
        <v>5</v>
      </c>
      <c r="D52" s="2">
        <v>15000000</v>
      </c>
    </row>
    <row r="53" spans="1:4" x14ac:dyDescent="0.25">
      <c r="A53" t="s">
        <v>6</v>
      </c>
      <c r="B53" s="4">
        <v>120</v>
      </c>
      <c r="C53" s="4" t="s">
        <v>7</v>
      </c>
      <c r="D53" s="2">
        <v>2000000</v>
      </c>
    </row>
    <row r="54" spans="1:4" x14ac:dyDescent="0.25">
      <c r="A54" s="7" t="s">
        <v>8</v>
      </c>
      <c r="B54" s="8"/>
      <c r="C54" s="8"/>
      <c r="D54" s="9">
        <f>SUM(D51:D53)</f>
        <v>25670000</v>
      </c>
    </row>
    <row r="55" spans="1:4" x14ac:dyDescent="0.25">
      <c r="A55" s="15" t="s">
        <v>10</v>
      </c>
      <c r="B55" s="16"/>
      <c r="C55" s="16"/>
      <c r="D55" s="17">
        <f>D54/3</f>
        <v>8556666.666666666</v>
      </c>
    </row>
    <row r="56" spans="1:4" x14ac:dyDescent="0.25">
      <c r="A56" t="s">
        <v>11</v>
      </c>
      <c r="D56" s="2">
        <v>-22959511</v>
      </c>
    </row>
    <row r="57" spans="1:4" x14ac:dyDescent="0.25">
      <c r="A57" s="1" t="s">
        <v>12</v>
      </c>
      <c r="B57" s="5"/>
      <c r="C57" s="5"/>
      <c r="D57" s="3">
        <v>0</v>
      </c>
    </row>
    <row r="58" spans="1:4" x14ac:dyDescent="0.25">
      <c r="A58" s="1" t="s">
        <v>13</v>
      </c>
      <c r="D58" s="2">
        <v>-10000000</v>
      </c>
    </row>
    <row r="59" spans="1:4" ht="15.75" x14ac:dyDescent="0.25">
      <c r="A59" s="10" t="s">
        <v>14</v>
      </c>
      <c r="B59" s="11"/>
      <c r="C59" s="11"/>
      <c r="D59" s="12">
        <v>0</v>
      </c>
    </row>
    <row r="60" spans="1:4" x14ac:dyDescent="0.25">
      <c r="A60" s="1" t="s">
        <v>15</v>
      </c>
      <c r="B60"/>
      <c r="C60"/>
      <c r="D60" s="3">
        <f>D59/4</f>
        <v>0</v>
      </c>
    </row>
    <row r="61" spans="1:4" ht="8.25" customHeight="1" x14ac:dyDescent="0.25"/>
    <row r="62" spans="1:4" x14ac:dyDescent="0.25">
      <c r="A62" t="s">
        <v>18</v>
      </c>
    </row>
    <row r="64" spans="1:4" ht="15.75" x14ac:dyDescent="0.25">
      <c r="A64" s="19" t="s">
        <v>22</v>
      </c>
    </row>
    <row r="65" spans="1:13" x14ac:dyDescent="0.25">
      <c r="A65" s="13" t="s">
        <v>16</v>
      </c>
      <c r="B65" s="6" t="s">
        <v>0</v>
      </c>
      <c r="C65" s="6" t="s">
        <v>1</v>
      </c>
      <c r="D65" s="14" t="s">
        <v>17</v>
      </c>
    </row>
    <row r="66" spans="1:13" x14ac:dyDescent="0.25">
      <c r="A66" t="s">
        <v>9</v>
      </c>
      <c r="B66" s="4">
        <v>120</v>
      </c>
      <c r="C66" s="4" t="s">
        <v>3</v>
      </c>
      <c r="D66" s="2">
        <v>150000000</v>
      </c>
    </row>
    <row r="67" spans="1:13" x14ac:dyDescent="0.25">
      <c r="A67" t="s">
        <v>4</v>
      </c>
      <c r="B67" s="4">
        <v>120</v>
      </c>
      <c r="C67" s="4" t="s">
        <v>5</v>
      </c>
      <c r="D67" s="2">
        <v>60047217</v>
      </c>
    </row>
    <row r="68" spans="1:13" x14ac:dyDescent="0.25">
      <c r="A68" t="s">
        <v>6</v>
      </c>
      <c r="B68" s="4">
        <v>120</v>
      </c>
      <c r="C68" s="4" t="s">
        <v>7</v>
      </c>
      <c r="D68" s="2">
        <v>48389972</v>
      </c>
    </row>
    <row r="69" spans="1:13" x14ac:dyDescent="0.25">
      <c r="A69" s="7" t="s">
        <v>8</v>
      </c>
      <c r="B69" s="8"/>
      <c r="C69" s="8"/>
      <c r="D69" s="9">
        <f>SUM(D66:D68)</f>
        <v>258437189</v>
      </c>
    </row>
    <row r="70" spans="1:13" x14ac:dyDescent="0.25">
      <c r="A70" s="1" t="s">
        <v>10</v>
      </c>
      <c r="D70" s="3">
        <f>D69/3</f>
        <v>86145729.666666672</v>
      </c>
    </row>
    <row r="71" spans="1:13" x14ac:dyDescent="0.25">
      <c r="A71" t="s">
        <v>11</v>
      </c>
      <c r="D71" s="2">
        <v>-22959511</v>
      </c>
    </row>
    <row r="72" spans="1:13" x14ac:dyDescent="0.25">
      <c r="A72" s="1" t="s">
        <v>12</v>
      </c>
      <c r="B72" s="5"/>
      <c r="C72" s="5"/>
      <c r="D72" s="3">
        <f>D70+D71</f>
        <v>63186218.666666672</v>
      </c>
    </row>
    <row r="73" spans="1:13" x14ac:dyDescent="0.25">
      <c r="A73" s="15" t="s">
        <v>13</v>
      </c>
      <c r="B73" s="16"/>
      <c r="C73" s="16"/>
      <c r="D73" s="18">
        <v>-70000000</v>
      </c>
    </row>
    <row r="74" spans="1:13" x14ac:dyDescent="0.25">
      <c r="A74" s="1" t="s">
        <v>23</v>
      </c>
      <c r="D74" s="3">
        <f>D72*-1</f>
        <v>-63186218.666666672</v>
      </c>
    </row>
    <row r="75" spans="1:13" ht="15.75" x14ac:dyDescent="0.25">
      <c r="A75" s="10" t="s">
        <v>14</v>
      </c>
      <c r="B75" s="11"/>
      <c r="C75" s="11"/>
      <c r="D75" s="12">
        <f>D72+D74</f>
        <v>0</v>
      </c>
    </row>
    <row r="76" spans="1:13" x14ac:dyDescent="0.25">
      <c r="A76" s="1" t="s">
        <v>15</v>
      </c>
      <c r="B76"/>
      <c r="C76"/>
      <c r="D76" s="3">
        <f>D75/4</f>
        <v>0</v>
      </c>
    </row>
    <row r="77" spans="1:13" x14ac:dyDescent="0.25">
      <c r="A77" s="23" t="s">
        <v>24</v>
      </c>
      <c r="B77" s="24"/>
      <c r="C77" s="24"/>
      <c r="D77" s="25">
        <f>D73-D74</f>
        <v>-6813781.3333333284</v>
      </c>
    </row>
    <row r="79" spans="1:13" x14ac:dyDescent="0.25">
      <c r="A79" s="21" t="s">
        <v>25</v>
      </c>
      <c r="B79" s="16"/>
      <c r="C79" s="16"/>
      <c r="D79" s="18"/>
      <c r="E79" s="22"/>
      <c r="F79" s="22"/>
      <c r="G79" s="22"/>
      <c r="H79" s="22"/>
      <c r="I79" s="22"/>
      <c r="J79" s="22"/>
      <c r="K79" s="22"/>
      <c r="L79" s="22"/>
      <c r="M79" s="22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2022-12-16T20:05:36Z</dcterms:created>
  <dcterms:modified xsi:type="dcterms:W3CDTF">2022-12-17T20:11:13Z</dcterms:modified>
</cp:coreProperties>
</file>